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61" i="1" l="1"/>
  <c r="K60" i="1"/>
  <c r="K59" i="1"/>
  <c r="O58" i="1"/>
  <c r="M58" i="1"/>
  <c r="L58" i="1"/>
  <c r="K58" i="1"/>
  <c r="K57" i="1"/>
  <c r="K56" i="1"/>
  <c r="K55" i="1"/>
  <c r="K54" i="1"/>
  <c r="K53" i="1"/>
  <c r="O52" i="1"/>
  <c r="M52" i="1"/>
  <c r="L52" i="1"/>
  <c r="K52" i="1" s="1"/>
  <c r="K51" i="1"/>
  <c r="K50" i="1"/>
  <c r="K49" i="1"/>
  <c r="M48" i="1"/>
  <c r="K47" i="1"/>
  <c r="K46" i="1"/>
  <c r="K45" i="1"/>
  <c r="K44" i="1"/>
  <c r="O43" i="1"/>
  <c r="M43" i="1"/>
  <c r="L43" i="1"/>
  <c r="K43" i="1"/>
  <c r="K42" i="1"/>
  <c r="K41" i="1"/>
  <c r="O40" i="1"/>
  <c r="M40" i="1"/>
  <c r="L40" i="1"/>
  <c r="K40" i="1"/>
  <c r="K39" i="1"/>
  <c r="K38" i="1"/>
  <c r="O37" i="1"/>
  <c r="M37" i="1"/>
  <c r="M35" i="1" s="1"/>
  <c r="L37" i="1"/>
  <c r="K37" i="1"/>
  <c r="K36" i="1"/>
  <c r="O35" i="1"/>
  <c r="L35" i="1"/>
  <c r="K34" i="1"/>
  <c r="K33" i="1"/>
  <c r="O32" i="1"/>
  <c r="M32" i="1"/>
  <c r="L32" i="1"/>
  <c r="K32" i="1" s="1"/>
  <c r="K31" i="1"/>
  <c r="K30" i="1"/>
  <c r="O29" i="1"/>
  <c r="M29" i="1"/>
  <c r="L29" i="1"/>
  <c r="K29" i="1" s="1"/>
  <c r="K28" i="1"/>
  <c r="K27" i="1"/>
  <c r="O26" i="1"/>
  <c r="M26" i="1"/>
  <c r="L26" i="1"/>
  <c r="K26" i="1" s="1"/>
  <c r="K25" i="1"/>
  <c r="K24" i="1"/>
  <c r="K23" i="1"/>
  <c r="O22" i="1"/>
  <c r="M22" i="1"/>
  <c r="L22" i="1"/>
  <c r="K22" i="1"/>
  <c r="M21" i="1"/>
  <c r="M61" i="1" s="1"/>
  <c r="K35" i="1" l="1"/>
  <c r="L21" i="1"/>
  <c r="O21" i="1"/>
  <c r="L48" i="1"/>
  <c r="K48" i="1" s="1"/>
  <c r="O48" i="1"/>
  <c r="O61" i="1" l="1"/>
  <c r="L61" i="1"/>
  <c r="K21" i="1"/>
  <c r="Q61" i="1" l="1"/>
  <c r="K61" i="1"/>
</calcChain>
</file>

<file path=xl/sharedStrings.xml><?xml version="1.0" encoding="utf-8"?>
<sst xmlns="http://schemas.openxmlformats.org/spreadsheetml/2006/main" count="195" uniqueCount="169">
  <si>
    <t>(квартальна)</t>
  </si>
  <si>
    <t>ЗАТВЕРДЖЕНО</t>
  </si>
  <si>
    <t>Постанова НКРЕКП</t>
  </si>
  <si>
    <t>12.06.2018 № 374</t>
  </si>
  <si>
    <t>Звіт</t>
  </si>
  <si>
    <t xml:space="preserve">Звіт щодо показників комерційної якості надання послуг з розподілу електричної енергії
           за __ квартал 20___ року
</t>
  </si>
  <si>
    <t>за</t>
  </si>
  <si>
    <t>року</t>
  </si>
  <si>
    <t>(квартал)</t>
  </si>
  <si>
    <t>Подають:</t>
  </si>
  <si>
    <t>Терміни подання</t>
  </si>
  <si>
    <t xml:space="preserve">Ліцензіати, що здійснюють господарську діяльність з розподілу електричної енергії,   – 
Національній комісії, що здійснює державне  регулювання у сферах енергетики та комунальних послуг
</t>
  </si>
  <si>
    <t>50-й день після звітного періоду</t>
  </si>
  <si>
    <t>Респондент:</t>
  </si>
  <si>
    <t>Найменування</t>
  </si>
  <si>
    <t>Місцезнаходження</t>
  </si>
  <si>
    <t>49008, м. Дніпро, вул. Д. Кедріна, буд. 28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</si>
  <si>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</si>
  <si>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</si>
  <si>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</si>
  <si>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</si>
  <si>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</si>
  <si>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</si>
  <si>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</si>
  <si>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</si>
  <si>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</si>
  <si>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</si>
  <si>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</si>
  <si>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</si>
  <si>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</si>
  <si>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</si>
  <si>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</si>
  <si>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</si>
  <si>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Приєднання до мереж системи розподілу:</t>
  </si>
  <si>
    <t>010</t>
  </si>
  <si>
    <t>S1.1</t>
  </si>
  <si>
    <t xml:space="preserve">             видача технічних умов на приєднання разом з проектом договору про приєднання:</t>
  </si>
  <si>
    <t>015</t>
  </si>
  <si>
    <t>S1.1.1</t>
  </si>
  <si>
    <t xml:space="preserve">                       стандартне приєднання (пункт 4.5.5*)</t>
  </si>
  <si>
    <t>020</t>
  </si>
  <si>
    <t>10 роб. днів</t>
  </si>
  <si>
    <t>S1.1.2</t>
  </si>
  <si>
    <t xml:space="preserve">                       нестандартне приєднання (без необхідності погодження ТУ з ОСП) (пункт 4.5.6*)</t>
  </si>
  <si>
    <t>025</t>
  </si>
  <si>
    <t>S1.1.3</t>
  </si>
  <si>
    <t xml:space="preserve">                        нестандартне приєднання (з необхідністю погодження ТУ з ОСП) (пункт 4.5.6*)</t>
  </si>
  <si>
    <t>030</t>
  </si>
  <si>
    <t>20 роб. днів</t>
  </si>
  <si>
    <t>S1.2</t>
  </si>
  <si>
    <t xml:space="preserve">               подання робочої напруги для проведення випробувань електрообладнання  (пункт 4.7.6*)</t>
  </si>
  <si>
    <t>035</t>
  </si>
  <si>
    <t>S1.2.1</t>
  </si>
  <si>
    <t xml:space="preserve">                       не потребує припинення електропостачання інших Користувачів</t>
  </si>
  <si>
    <t>040</t>
  </si>
  <si>
    <t>5 роб. днів</t>
  </si>
  <si>
    <t>S1.2.2</t>
  </si>
  <si>
    <t xml:space="preserve">                       потребує припинення електропостачання інших Користувачів</t>
  </si>
  <si>
    <t>045</t>
  </si>
  <si>
    <t>S1.3</t>
  </si>
  <si>
    <t xml:space="preserve">    підключення електроустановок Замовника до електричної мережі (пункт 4.8.4*)</t>
  </si>
  <si>
    <t>050</t>
  </si>
  <si>
    <t>S1.3.1</t>
  </si>
  <si>
    <t>055</t>
  </si>
  <si>
    <t>S1.3.2</t>
  </si>
  <si>
    <t>060</t>
  </si>
  <si>
    <t>S2</t>
  </si>
  <si>
    <t>Видача:</t>
  </si>
  <si>
    <t>065</t>
  </si>
  <si>
    <t>S2.1</t>
  </si>
  <si>
    <t xml:space="preserve">           паперового примірника укладеного договору про надання послуг з розподілу (пункт 2.1.4**)</t>
  </si>
  <si>
    <t>070</t>
  </si>
  <si>
    <t>3 роб. дні</t>
  </si>
  <si>
    <t>S2.2</t>
  </si>
  <si>
    <t>підписаного ОСР паспорту точки розподілу (пункт 2.1.4**)</t>
  </si>
  <si>
    <t>075</t>
  </si>
  <si>
    <t>S3</t>
  </si>
  <si>
    <t>Відновлення електроживлення електроустановки споживача:</t>
  </si>
  <si>
    <t>080</t>
  </si>
  <si>
    <t>S3.1</t>
  </si>
  <si>
    <t xml:space="preserve">             яка була відключена за заявою споживача (пункт 11.5.11*, пункт 7.13**)</t>
  </si>
  <si>
    <t>085</t>
  </si>
  <si>
    <t>S3.2</t>
  </si>
  <si>
    <t xml:space="preserve">             яка була відключена за ініціативою ОСР (пункт 11.5.23*, пункт 7.12**)</t>
  </si>
  <si>
    <t>090</t>
  </si>
  <si>
    <t>S3.2.1</t>
  </si>
  <si>
    <t xml:space="preserve">                       у міській місцевості</t>
  </si>
  <si>
    <t>095</t>
  </si>
  <si>
    <t>S3.2.2</t>
  </si>
  <si>
    <t xml:space="preserve">                       у сільській місцевості</t>
  </si>
  <si>
    <t>100</t>
  </si>
  <si>
    <t>S3.3</t>
  </si>
  <si>
    <t xml:space="preserve">             яка була відключена за зверненням електропостачальника (пункт 7.12**)</t>
  </si>
  <si>
    <t>105</t>
  </si>
  <si>
    <t>S3.3.1</t>
  </si>
  <si>
    <t>110</t>
  </si>
  <si>
    <t>S3.3.2</t>
  </si>
  <si>
    <t>115</t>
  </si>
  <si>
    <t>S4</t>
  </si>
  <si>
    <t>120</t>
  </si>
  <si>
    <t>S5</t>
  </si>
  <si>
    <t>Розгляд звернень/скарг/претензій споживачів:</t>
  </si>
  <si>
    <t>125</t>
  </si>
  <si>
    <t>S5.1</t>
  </si>
  <si>
    <t xml:space="preserve">          розгляд звернень/скарг/претензій споживачів (пункт 13.1.4*)</t>
  </si>
  <si>
    <t>130</t>
  </si>
  <si>
    <t>30 днів</t>
  </si>
  <si>
    <t>S5.2</t>
  </si>
  <si>
    <t xml:space="preserve">          розгляд звернень/скарг/претензій споживачів (якщо під час розгляду звернення необхідно здійснити технічну перевірку або провести експертизу засобу обліку) (пункт 13.1.4*)</t>
  </si>
  <si>
    <t>135</t>
  </si>
  <si>
    <t>45 днів</t>
  </si>
  <si>
    <t>S5.3</t>
  </si>
  <si>
    <t>розгляд звернень споживачів щодо перевірки правильності рахунку за послуги з розподілу електричної енергії (пункт 13.1.4*)</t>
  </si>
  <si>
    <t>140</t>
  </si>
  <si>
    <t>S5.4</t>
  </si>
  <si>
    <t xml:space="preserve">          розгляд скарг (претензій) щодо якості електричної енергії (пункт 13.2.1*)</t>
  </si>
  <si>
    <t>145</t>
  </si>
  <si>
    <t>S5.4.1</t>
  </si>
  <si>
    <t xml:space="preserve">                     якщо вимірювання параметрів якості електричної енергії не проводяться</t>
  </si>
  <si>
    <t>150</t>
  </si>
  <si>
    <t>15 днів</t>
  </si>
  <si>
    <t>S5.4.2</t>
  </si>
  <si>
    <t xml:space="preserve">                     у разі проведення вимірювань параметрів якості електричної енергії</t>
  </si>
  <si>
    <t>155</t>
  </si>
  <si>
    <t>S5.5</t>
  </si>
  <si>
    <t xml:space="preserve">          розгляд звернень Споживачів щодо відшкодування збитків, завданих внаслідок недотримання ОСР показників якості електропостачання (пункт 13.3.1*)</t>
  </si>
  <si>
    <t>160</t>
  </si>
  <si>
    <t>Разом</t>
  </si>
  <si>
    <t>165</t>
  </si>
  <si>
    <t>*   Кодекс систем розподілу, затверджений постановою НКРЕКП від 14 березня 2018 року № 310</t>
  </si>
  <si>
    <t>** Правила роздрібного ринку електричної енергії, затверджені постановою НКРЕКП від 14 березня 2018 року № 312</t>
  </si>
  <si>
    <t>***  Кодекс комерційного обліку електричної енергії, затверджений постановою НКРЕКП від 14 березня 2018 року № 311</t>
  </si>
  <si>
    <t>Керівник (власник)</t>
  </si>
  <si>
    <t>(підпис)</t>
  </si>
  <si>
    <t>(П.І.Б.) </t>
  </si>
  <si>
    <t>IV квартал</t>
  </si>
  <si>
    <t>ПрАТ «ПЕЕМ «ЦЕК»</t>
  </si>
  <si>
    <t>Перевірка лічильника</t>
  </si>
  <si>
    <t>-</t>
  </si>
  <si>
    <t>S4.1</t>
  </si>
  <si>
    <t>контрольний огляд, технічна перевірка вузла обліку електричної енергії (пункти 6.5.19 – 6.5.20***)</t>
  </si>
  <si>
    <t>S4.2</t>
  </si>
  <si>
    <t>експертиза засобів комерційного обліку (пункти 6.5.19 – 6.5.20***)</t>
  </si>
  <si>
    <t>S4.3</t>
  </si>
  <si>
    <t>установлення, введення в експлуатацію та облік лічильника електричної енергії споживача (пункт 5.2.15***)</t>
  </si>
  <si>
    <t>7 роб. днів</t>
  </si>
  <si>
    <t>S4.4</t>
  </si>
  <si>
    <t>заміна або зміна місця встановлення лічильників електричної енергії (пункт 5.8.5***)</t>
  </si>
  <si>
    <t>170</t>
  </si>
  <si>
    <t>175</t>
  </si>
  <si>
    <t>S5.4.3</t>
  </si>
  <si>
    <t xml:space="preserve">   у разі проведення вимірювань параметрів якості електричної енергії у групи споживачів</t>
  </si>
  <si>
    <t>180</t>
  </si>
  <si>
    <t>185</t>
  </si>
  <si>
    <t>S5.6</t>
  </si>
  <si>
    <t>розгляд звернень/скарг/претензій споживачів щодо кількості перерв в електропостачанні протягом року в точці розподілу споживача</t>
  </si>
  <si>
    <t>190</t>
  </si>
  <si>
    <t>S5.7</t>
  </si>
  <si>
    <t>розгляд звернень/скарг/претензій споживачів щодо виправлення помилкових показів лічильника у платіжному документі (пункт 8.6.17***)</t>
  </si>
  <si>
    <t>195</t>
  </si>
  <si>
    <t>S5.7.1</t>
  </si>
  <si>
    <t>без проведення перевірки лічильника</t>
  </si>
  <si>
    <t>200</t>
  </si>
  <si>
    <t>S5.7.2</t>
  </si>
  <si>
    <t>у разі потреби проведення перевірки лічильника</t>
  </si>
  <si>
    <t>205</t>
  </si>
  <si>
    <t>210</t>
  </si>
  <si>
    <t>Форма № 12-НКРЕКП-якість-розподіл</t>
  </si>
  <si>
    <t>Код ЄДРПОУ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</si>
</sst>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2"/>
      <color theme="1"/>
      <name val="Times New Roman"/>
      <family val="2"/>
      <charset val="204"/>
    </font>
    <font>
      <sz val="10"/>
      <name val="Arial"/>
    </font>
    <font>
      <sz val="10"/>
      <name val="PragmaticaCTT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</font>
    <font>
      <sz val="13.5"/>
      <name val="Times New Roman"/>
      <family val="1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b/>
      <sz val="18"/>
      <name val="Times New Roman Cyr"/>
      <charset val="204"/>
    </font>
    <font>
      <sz val="12"/>
      <name val="Times New Roman Cyr"/>
      <charset val="204"/>
    </font>
    <font>
      <sz val="8"/>
      <name val="Times New Roman"/>
      <family val="1"/>
    </font>
    <font>
      <b/>
      <sz val="8"/>
      <name val="Times New Roman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2"/>
      <name val="PragmaticaCTT"/>
      <charset val="204"/>
    </font>
    <font>
      <sz val="13.5"/>
      <name val="PragmaticaCTT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 Cyr"/>
      <charset val="204"/>
    </font>
    <font>
      <b/>
      <sz val="14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Arial Cyr"/>
      <charset val="204"/>
    </font>
    <font>
      <sz val="12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1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4" borderId="7" applyNumberFormat="0" applyFont="0" applyAlignment="0" applyProtection="0"/>
  </cellStyleXfs>
  <cellXfs count="130">
    <xf numFmtId="0" fontId="0" fillId="0" borderId="0" xfId="0"/>
    <xf numFmtId="0" fontId="21" fillId="0" borderId="0" xfId="0" applyFont="1" applyProtection="1"/>
    <xf numFmtId="0" fontId="7" fillId="0" borderId="0" xfId="0" applyFont="1" applyAlignment="1" applyProtection="1">
      <alignment horizontal="center"/>
    </xf>
    <xf numFmtId="0" fontId="41" fillId="0" borderId="0" xfId="0" applyFont="1" applyProtection="1"/>
    <xf numFmtId="0" fontId="9" fillId="0" borderId="0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/>
    <xf numFmtId="0" fontId="2" fillId="0" borderId="0" xfId="0" applyFont="1" applyProtection="1"/>
    <xf numFmtId="0" fontId="10" fillId="0" borderId="0" xfId="0" applyFont="1" applyBorder="1" applyAlignment="1" applyProtection="1">
      <alignment horizontal="right" wrapText="1"/>
    </xf>
    <xf numFmtId="0" fontId="12" fillId="0" borderId="12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vertical="top" wrapText="1"/>
    </xf>
    <xf numFmtId="0" fontId="37" fillId="0" borderId="0" xfId="0" applyFont="1" applyProtection="1"/>
    <xf numFmtId="0" fontId="15" fillId="0" borderId="0" xfId="0" applyFont="1" applyBorder="1" applyAlignment="1" applyProtection="1">
      <alignment vertical="top"/>
    </xf>
    <xf numFmtId="0" fontId="15" fillId="0" borderId="31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center" wrapText="1"/>
    </xf>
    <xf numFmtId="0" fontId="42" fillId="0" borderId="0" xfId="0" applyFont="1" applyProtection="1"/>
    <xf numFmtId="0" fontId="8" fillId="0" borderId="8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4" fillId="0" borderId="0" xfId="0" applyFont="1" applyAlignment="1" applyProtection="1"/>
    <xf numFmtId="0" fontId="8" fillId="0" borderId="12" xfId="0" applyFont="1" applyBorder="1" applyAlignment="1" applyProtection="1">
      <alignment horizontal="center" vertical="center" wrapText="1"/>
      <protection locked="0"/>
    </xf>
    <xf numFmtId="0" fontId="24" fillId="0" borderId="0" xfId="0" applyFont="1" applyProtection="1"/>
    <xf numFmtId="0" fontId="8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Protection="1"/>
    <xf numFmtId="0" fontId="26" fillId="0" borderId="0" xfId="0" applyFont="1" applyProtection="1"/>
    <xf numFmtId="0" fontId="17" fillId="0" borderId="0" xfId="0" applyFont="1" applyBorder="1" applyAlignment="1" applyProtection="1">
      <alignment vertical="center" wrapText="1"/>
    </xf>
    <xf numFmtId="0" fontId="17" fillId="0" borderId="2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0" fontId="4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Protection="1"/>
    <xf numFmtId="0" fontId="25" fillId="0" borderId="0" xfId="0" applyFont="1" applyProtection="1"/>
    <xf numFmtId="0" fontId="19" fillId="0" borderId="0" xfId="0" applyFont="1" applyBorder="1" applyAlignment="1" applyProtection="1">
      <alignment vertical="top"/>
    </xf>
    <xf numFmtId="0" fontId="19" fillId="0" borderId="31" xfId="0" applyFont="1" applyBorder="1" applyAlignment="1" applyProtection="1">
      <alignment horizontal="center" vertical="top"/>
    </xf>
    <xf numFmtId="0" fontId="3" fillId="17" borderId="15" xfId="0" applyFont="1" applyFill="1" applyBorder="1" applyAlignment="1" applyProtection="1">
      <alignment horizontal="center" vertical="center" textRotation="90" wrapText="1"/>
      <protection hidden="1"/>
    </xf>
    <xf numFmtId="0" fontId="3" fillId="17" borderId="15" xfId="0" applyFont="1" applyFill="1" applyBorder="1" applyAlignment="1" applyProtection="1">
      <alignment horizontal="center" vertical="center" wrapText="1"/>
      <protection hidden="1"/>
    </xf>
    <xf numFmtId="0" fontId="3" fillId="17" borderId="15" xfId="0" applyFont="1" applyFill="1" applyBorder="1" applyAlignment="1" applyProtection="1">
      <alignment horizontal="center" vertical="center" wrapText="1"/>
      <protection hidden="1"/>
    </xf>
    <xf numFmtId="0" fontId="3" fillId="17" borderId="15" xfId="0" quotePrefix="1" applyFont="1" applyFill="1" applyBorder="1" applyAlignment="1" applyProtection="1">
      <alignment horizontal="center" vertical="center" wrapText="1"/>
      <protection hidden="1"/>
    </xf>
    <xf numFmtId="0" fontId="3" fillId="17" borderId="10" xfId="0" applyFont="1" applyFill="1" applyBorder="1" applyAlignment="1" applyProtection="1">
      <alignment vertical="center" wrapText="1"/>
      <protection hidden="1"/>
    </xf>
    <xf numFmtId="0" fontId="3" fillId="17" borderId="16" xfId="0" applyFont="1" applyFill="1" applyBorder="1" applyAlignment="1" applyProtection="1">
      <alignment horizontal="left" vertical="center" wrapText="1"/>
      <protection hidden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49" fontId="3" fillId="17" borderId="16" xfId="0" applyNumberFormat="1" applyFont="1" applyFill="1" applyBorder="1" applyAlignment="1" applyProtection="1">
      <alignment horizontal="center" vertical="center" wrapText="1"/>
      <protection hidden="1"/>
    </xf>
    <xf numFmtId="1" fontId="3" fillId="18" borderId="17" xfId="0" applyNumberFormat="1" applyFont="1" applyFill="1" applyBorder="1" applyAlignment="1" applyProtection="1">
      <alignment horizontal="center" vertical="center" wrapText="1"/>
      <protection hidden="1"/>
    </xf>
    <xf numFmtId="1" fontId="3" fillId="18" borderId="18" xfId="0" applyNumberFormat="1" applyFont="1" applyFill="1" applyBorder="1" applyAlignment="1" applyProtection="1">
      <alignment horizontal="center" vertical="center" wrapText="1"/>
      <protection hidden="1"/>
    </xf>
    <xf numFmtId="0" fontId="39" fillId="16" borderId="19" xfId="0" applyFont="1" applyFill="1" applyBorder="1" applyAlignment="1">
      <alignment horizontal="center" wrapText="1"/>
    </xf>
    <xf numFmtId="2" fontId="3" fillId="18" borderId="18" xfId="0" applyNumberFormat="1" applyFont="1" applyFill="1" applyBorder="1" applyAlignment="1" applyProtection="1">
      <alignment horizontal="center" vertical="center" wrapText="1"/>
      <protection hidden="1"/>
    </xf>
    <xf numFmtId="0" fontId="39" fillId="18" borderId="19" xfId="0" applyFont="1" applyFill="1" applyBorder="1" applyAlignment="1">
      <alignment horizontal="center" wrapText="1"/>
    </xf>
    <xf numFmtId="0" fontId="39" fillId="18" borderId="20" xfId="0" applyFont="1" applyFill="1" applyBorder="1" applyAlignment="1">
      <alignment horizontal="center" wrapText="1"/>
    </xf>
    <xf numFmtId="0" fontId="3" fillId="17" borderId="21" xfId="0" applyFont="1" applyFill="1" applyBorder="1" applyAlignment="1" applyProtection="1">
      <alignment horizontal="left" vertical="center" wrapText="1"/>
      <protection hidden="1"/>
    </xf>
    <xf numFmtId="0" fontId="0" fillId="0" borderId="3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9" fontId="3" fillId="17" borderId="21" xfId="0" applyNumberFormat="1" applyFont="1" applyFill="1" applyBorder="1" applyAlignment="1" applyProtection="1">
      <alignment horizontal="center" vertical="center" wrapText="1"/>
      <protection hidden="1"/>
    </xf>
    <xf numFmtId="1" fontId="3" fillId="18" borderId="9" xfId="0" applyNumberFormat="1" applyFont="1" applyFill="1" applyBorder="1" applyAlignment="1" applyProtection="1">
      <alignment horizontal="center" vertical="center" wrapText="1"/>
      <protection hidden="1"/>
    </xf>
    <xf numFmtId="1" fontId="3" fillId="18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16" borderId="24" xfId="0" applyFont="1" applyFill="1" applyBorder="1" applyAlignment="1" applyProtection="1">
      <alignment horizontal="center" vertical="center" wrapText="1"/>
      <protection hidden="1"/>
    </xf>
    <xf numFmtId="2" fontId="3" fillId="18" borderId="8" xfId="0" applyNumberFormat="1" applyFont="1" applyFill="1" applyBorder="1" applyAlignment="1" applyProtection="1">
      <alignment horizontal="center" vertical="center" wrapText="1"/>
      <protection hidden="1"/>
    </xf>
    <xf numFmtId="1" fontId="3" fillId="18" borderId="24" xfId="0" applyNumberFormat="1" applyFont="1" applyFill="1" applyBorder="1" applyAlignment="1" applyProtection="1">
      <alignment horizontal="center" vertical="center" wrapText="1"/>
      <protection hidden="1"/>
    </xf>
    <xf numFmtId="10" fontId="3" fillId="18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17" borderId="34" xfId="0" applyFont="1" applyFill="1" applyBorder="1" applyAlignment="1" applyProtection="1">
      <alignment horizontal="left" vertical="center" wrapText="1"/>
      <protection hidden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9" fontId="3" fillId="17" borderId="2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16" borderId="8" xfId="0" applyFont="1" applyFill="1" applyBorder="1" applyAlignment="1" applyProtection="1">
      <alignment horizontal="center" vertical="center" wrapText="1"/>
      <protection hidden="1"/>
    </xf>
    <xf numFmtId="2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17" borderId="37" xfId="0" applyFont="1" applyFill="1" applyBorder="1" applyAlignment="1" applyProtection="1">
      <alignment horizontal="left" vertical="center" wrapText="1"/>
      <protection hidden="1"/>
    </xf>
    <xf numFmtId="0" fontId="3" fillId="17" borderId="38" xfId="0" applyFont="1" applyFill="1" applyBorder="1" applyAlignment="1" applyProtection="1">
      <alignment horizontal="left" vertical="center" wrapText="1"/>
      <protection hidden="1"/>
    </xf>
    <xf numFmtId="0" fontId="3" fillId="17" borderId="31" xfId="0" applyFont="1" applyFill="1" applyBorder="1" applyAlignment="1" applyProtection="1">
      <alignment horizontal="left" vertical="center" wrapText="1"/>
      <protection hidden="1"/>
    </xf>
    <xf numFmtId="0" fontId="3" fillId="17" borderId="33" xfId="0" applyFont="1" applyFill="1" applyBorder="1" applyAlignment="1" applyProtection="1">
      <alignment horizontal="left" vertical="center" wrapText="1"/>
      <protection hidden="1"/>
    </xf>
    <xf numFmtId="0" fontId="3" fillId="16" borderId="13" xfId="0" applyFont="1" applyFill="1" applyBorder="1" applyAlignment="1" applyProtection="1">
      <alignment horizontal="center" vertical="center" wrapText="1"/>
      <protection hidden="1"/>
    </xf>
    <xf numFmtId="1" fontId="3" fillId="18" borderId="23" xfId="0" applyNumberFormat="1" applyFont="1" applyFill="1" applyBorder="1" applyAlignment="1" applyProtection="1">
      <alignment horizontal="center" vertical="center" wrapText="1"/>
      <protection hidden="1"/>
    </xf>
    <xf numFmtId="0" fontId="39" fillId="16" borderId="24" xfId="0" applyFont="1" applyFill="1" applyBorder="1" applyAlignment="1">
      <alignment horizontal="center" wrapText="1"/>
    </xf>
    <xf numFmtId="2" fontId="3" fillId="18" borderId="11" xfId="0" applyNumberFormat="1" applyFont="1" applyFill="1" applyBorder="1" applyAlignment="1" applyProtection="1">
      <alignment horizontal="center" vertical="center" wrapText="1"/>
      <protection hidden="1"/>
    </xf>
    <xf numFmtId="0" fontId="39" fillId="19" borderId="24" xfId="0" applyFont="1" applyFill="1" applyBorder="1" applyAlignment="1">
      <alignment horizontal="center" wrapText="1"/>
    </xf>
    <xf numFmtId="0" fontId="39" fillId="19" borderId="25" xfId="0" applyFont="1" applyFill="1" applyBorder="1" applyAlignment="1">
      <alignment horizontal="center" wrapText="1"/>
    </xf>
    <xf numFmtId="0" fontId="3" fillId="16" borderId="26" xfId="0" applyFont="1" applyFill="1" applyBorder="1" applyAlignment="1" applyProtection="1">
      <alignment horizontal="center" vertical="center" wrapText="1"/>
      <protection hidden="1"/>
    </xf>
    <xf numFmtId="0" fontId="39" fillId="18" borderId="25" xfId="0" applyFont="1" applyFill="1" applyBorder="1" applyAlignment="1">
      <alignment horizontal="center" wrapText="1"/>
    </xf>
    <xf numFmtId="0" fontId="3" fillId="17" borderId="22" xfId="0" applyFont="1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17" borderId="41" xfId="0" applyFont="1" applyFill="1" applyBorder="1" applyAlignment="1" applyProtection="1">
      <alignment horizontal="left" vertical="center" wrapText="1"/>
      <protection hidden="1"/>
    </xf>
    <xf numFmtId="0" fontId="0" fillId="0" borderId="4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" fillId="17" borderId="32" xfId="0" applyFont="1" applyFill="1" applyBorder="1" applyAlignment="1" applyProtection="1">
      <alignment vertical="center" wrapText="1"/>
      <protection hidden="1"/>
    </xf>
    <xf numFmtId="49" fontId="3" fillId="17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17" borderId="43" xfId="0" applyFont="1" applyFill="1" applyBorder="1" applyAlignment="1" applyProtection="1">
      <alignment vertical="center" wrapText="1"/>
      <protection hidden="1"/>
    </xf>
    <xf numFmtId="0" fontId="40" fillId="17" borderId="15" xfId="0" applyFont="1" applyFill="1" applyBorder="1" applyAlignment="1" applyProtection="1">
      <alignment horizontal="center" vertical="center" wrapText="1"/>
      <protection hidden="1"/>
    </xf>
    <xf numFmtId="0" fontId="40" fillId="17" borderId="44" xfId="0" applyFont="1" applyFill="1" applyBorder="1" applyAlignment="1" applyProtection="1">
      <alignment horizontal="center" vertical="center" wrapText="1"/>
      <protection hidden="1"/>
    </xf>
    <xf numFmtId="1" fontId="3" fillId="18" borderId="28" xfId="0" applyNumberFormat="1" applyFont="1" applyFill="1" applyBorder="1" applyAlignment="1" applyProtection="1">
      <alignment horizontal="center" vertical="center" wrapText="1"/>
      <protection hidden="1"/>
    </xf>
    <xf numFmtId="0" fontId="39" fillId="16" borderId="29" xfId="0" applyFont="1" applyFill="1" applyBorder="1" applyAlignment="1">
      <alignment horizontal="center" wrapText="1"/>
    </xf>
    <xf numFmtId="2" fontId="3" fillId="18" borderId="28" xfId="0" applyNumberFormat="1" applyFont="1" applyFill="1" applyBorder="1" applyAlignment="1" applyProtection="1">
      <alignment horizontal="center" vertical="center" wrapText="1"/>
      <protection hidden="1"/>
    </xf>
    <xf numFmtId="10" fontId="3" fillId="18" borderId="3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protection hidden="1"/>
    </xf>
    <xf numFmtId="0" fontId="18" fillId="0" borderId="40" xfId="0" applyFont="1" applyBorder="1" applyAlignment="1" applyProtection="1">
      <protection locked="0"/>
    </xf>
    <xf numFmtId="0" fontId="23" fillId="0" borderId="40" xfId="0" applyFont="1" applyBorder="1" applyAlignment="1"/>
    <xf numFmtId="0" fontId="23" fillId="0" borderId="0" xfId="0" applyFont="1" applyBorder="1" applyAlignment="1"/>
    <xf numFmtId="0" fontId="18" fillId="0" borderId="0" xfId="0" applyNumberFormat="1" applyFont="1" applyAlignme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/>
    <xf numFmtId="0" fontId="15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0" xfId="0" applyFont="1" applyBorder="1" applyAlignment="1" applyProtection="1"/>
    <xf numFmtId="0" fontId="16" fillId="0" borderId="0" xfId="0" applyFont="1" applyAlignment="1" applyProtection="1"/>
    <xf numFmtId="0" fontId="2" fillId="0" borderId="0" xfId="0" applyFont="1" applyBorder="1" applyAlignment="1" applyProtection="1"/>
    <xf numFmtId="0" fontId="8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/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/>
    <xf numFmtId="0" fontId="22" fillId="0" borderId="0" xfId="0" applyFont="1" applyBorder="1" applyAlignment="1" applyProtection="1"/>
    <xf numFmtId="0" fontId="3" fillId="0" borderId="0" xfId="0" applyFont="1" applyAlignment="1" applyProtection="1"/>
    <xf numFmtId="0" fontId="20" fillId="0" borderId="0" xfId="0" applyFont="1" applyBorder="1" applyAlignment="1" applyProtection="1"/>
    <xf numFmtId="0" fontId="16" fillId="0" borderId="0" xfId="0" applyFont="1" applyBorder="1" applyAlignment="1" applyProtection="1"/>
    <xf numFmtId="0" fontId="3" fillId="0" borderId="27" xfId="0" applyFont="1" applyBorder="1" applyAlignment="1" applyProtection="1">
      <alignment horizontal="center" vertical="top"/>
    </xf>
    <xf numFmtId="0" fontId="18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</cellXfs>
  <cellStyles count="3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Обычный" xfId="0" builtinId="0"/>
    <cellStyle name="Обычный 2" xfId="1"/>
    <cellStyle name="Плохой 2" xfId="33"/>
    <cellStyle name="Пояснение 2" xfId="34"/>
    <cellStyle name="Примечание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topLeftCell="D48" workbookViewId="0">
      <selection activeCell="E11" sqref="E11:M11"/>
    </sheetView>
  </sheetViews>
  <sheetFormatPr defaultRowHeight="15.75"/>
  <cols>
    <col min="8" max="8" width="46.625" customWidth="1"/>
  </cols>
  <sheetData>
    <row r="1" spans="2:17" ht="17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167</v>
      </c>
      <c r="Q1" s="3"/>
    </row>
    <row r="2" spans="2:17" ht="17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  <c r="Q2" s="1"/>
    </row>
    <row r="3" spans="2:17" ht="17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  <c r="Q3" s="1"/>
    </row>
    <row r="4" spans="2:17" ht="17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 t="s">
        <v>2</v>
      </c>
      <c r="Q4" s="1"/>
    </row>
    <row r="5" spans="2:17" ht="17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3</v>
      </c>
      <c r="Q5" s="1"/>
    </row>
    <row r="6" spans="2:17" ht="18.75">
      <c r="B6" s="4" t="s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8.75" customHeight="1">
      <c r="B7" s="5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ht="22.5" customHeight="1">
      <c r="B8" s="6"/>
      <c r="C8" s="7"/>
      <c r="D8" s="7"/>
      <c r="E8" s="7"/>
      <c r="F8" s="7"/>
      <c r="G8" s="7"/>
      <c r="H8" s="8"/>
      <c r="I8" s="9" t="s">
        <v>6</v>
      </c>
      <c r="J8" s="10" t="s">
        <v>135</v>
      </c>
      <c r="K8" s="10"/>
      <c r="L8" s="11">
        <v>2020</v>
      </c>
      <c r="M8" s="12" t="s">
        <v>7</v>
      </c>
      <c r="N8" s="8"/>
      <c r="O8" s="13"/>
      <c r="P8" s="12"/>
      <c r="Q8" s="8"/>
    </row>
    <row r="9" spans="2:17">
      <c r="B9" s="14"/>
      <c r="C9" s="15"/>
      <c r="D9" s="16"/>
      <c r="E9" s="16"/>
      <c r="F9" s="16"/>
      <c r="G9" s="16"/>
      <c r="H9" s="14"/>
      <c r="I9" s="8"/>
      <c r="J9" s="17" t="s">
        <v>8</v>
      </c>
      <c r="K9" s="17"/>
      <c r="L9" s="16"/>
      <c r="M9" s="14"/>
      <c r="N9" s="14"/>
      <c r="O9" s="14"/>
      <c r="P9" s="14"/>
      <c r="Q9" s="14"/>
    </row>
    <row r="10" spans="2:17" ht="15.75" customHeight="1">
      <c r="B10" s="18"/>
      <c r="C10" s="19"/>
      <c r="D10" s="19"/>
      <c r="E10" s="20" t="s">
        <v>9</v>
      </c>
      <c r="F10" s="20"/>
      <c r="G10" s="20"/>
      <c r="H10" s="20"/>
      <c r="I10" s="20"/>
      <c r="J10" s="20"/>
      <c r="K10" s="20"/>
      <c r="L10" s="20"/>
      <c r="M10" s="20"/>
      <c r="N10" s="20" t="s">
        <v>10</v>
      </c>
      <c r="O10" s="20"/>
      <c r="P10" s="20"/>
      <c r="Q10" s="19"/>
    </row>
    <row r="11" spans="2:17" ht="44.25" customHeight="1">
      <c r="B11" s="18"/>
      <c r="C11" s="19"/>
      <c r="D11" s="19"/>
      <c r="E11" s="21" t="s">
        <v>11</v>
      </c>
      <c r="F11" s="22"/>
      <c r="G11" s="22"/>
      <c r="H11" s="22"/>
      <c r="I11" s="22"/>
      <c r="J11" s="22"/>
      <c r="K11" s="22"/>
      <c r="L11" s="22"/>
      <c r="M11" s="23"/>
      <c r="N11" s="20" t="s">
        <v>12</v>
      </c>
      <c r="O11" s="20"/>
      <c r="P11" s="20"/>
      <c r="Q11" s="19"/>
    </row>
    <row r="12" spans="2:17">
      <c r="B12" s="18"/>
      <c r="C12" s="19"/>
      <c r="D12" s="24"/>
      <c r="E12" s="25" t="s">
        <v>13</v>
      </c>
      <c r="F12" s="24"/>
      <c r="G12" s="24"/>
      <c r="H12" s="24"/>
      <c r="I12" s="26"/>
      <c r="J12" s="24"/>
      <c r="K12" s="24"/>
      <c r="L12" s="24"/>
      <c r="M12" s="24"/>
      <c r="N12" s="24"/>
      <c r="O12" s="27"/>
      <c r="P12" s="27"/>
      <c r="Q12" s="27"/>
    </row>
    <row r="13" spans="2:17" ht="15.75" customHeight="1">
      <c r="B13" s="28"/>
      <c r="C13" s="19"/>
      <c r="D13" s="18"/>
      <c r="E13" s="29" t="s">
        <v>14</v>
      </c>
      <c r="F13" s="18"/>
      <c r="G13" s="30" t="s">
        <v>136</v>
      </c>
      <c r="H13" s="30"/>
      <c r="I13" s="30"/>
      <c r="J13" s="30"/>
      <c r="K13" s="30"/>
      <c r="L13" s="128" t="s">
        <v>168</v>
      </c>
      <c r="M13" s="129"/>
      <c r="N13" s="129"/>
      <c r="O13" s="129"/>
      <c r="P13" s="129"/>
      <c r="Q13" s="18"/>
    </row>
    <row r="14" spans="2:17" ht="15.75" customHeight="1">
      <c r="B14" s="28"/>
      <c r="C14" s="31"/>
      <c r="D14" s="18"/>
      <c r="E14" s="29" t="s">
        <v>15</v>
      </c>
      <c r="F14" s="18"/>
      <c r="G14" s="32" t="s">
        <v>16</v>
      </c>
      <c r="H14" s="32"/>
      <c r="I14" s="32"/>
      <c r="J14" s="32"/>
      <c r="K14" s="32"/>
      <c r="L14" s="30"/>
      <c r="M14" s="32"/>
      <c r="N14" s="32"/>
      <c r="O14" s="32"/>
      <c r="P14" s="32"/>
      <c r="Q14" s="18"/>
    </row>
    <row r="15" spans="2:17" ht="15.75" customHeight="1">
      <c r="B15" s="33"/>
      <c r="C15" s="34"/>
      <c r="D15" s="35"/>
      <c r="E15" s="35"/>
      <c r="F15" s="34"/>
      <c r="G15" s="36" t="s">
        <v>17</v>
      </c>
      <c r="H15" s="36"/>
      <c r="I15" s="36"/>
      <c r="J15" s="36"/>
      <c r="K15" s="36"/>
      <c r="L15" s="36"/>
      <c r="M15" s="36"/>
      <c r="N15" s="36"/>
      <c r="O15" s="36"/>
      <c r="P15" s="36"/>
      <c r="Q15" s="35"/>
    </row>
    <row r="16" spans="2:17">
      <c r="B16" s="28"/>
      <c r="C16" s="31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7"/>
    </row>
    <row r="17" spans="2:17">
      <c r="B17" s="39"/>
      <c r="C17" s="40"/>
      <c r="D17" s="41"/>
      <c r="E17" s="42" t="s">
        <v>18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1"/>
    </row>
    <row r="18" spans="2:17" ht="16.5" thickBo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2:17" ht="102.75" thickBot="1">
      <c r="B19" s="43" t="s">
        <v>19</v>
      </c>
      <c r="C19" s="44" t="s">
        <v>20</v>
      </c>
      <c r="D19" s="44"/>
      <c r="E19" s="44"/>
      <c r="F19" s="44"/>
      <c r="G19" s="44"/>
      <c r="H19" s="44"/>
      <c r="I19" s="44"/>
      <c r="J19" s="45" t="s">
        <v>21</v>
      </c>
      <c r="K19" s="45" t="s">
        <v>22</v>
      </c>
      <c r="L19" s="45" t="s">
        <v>23</v>
      </c>
      <c r="M19" s="45" t="s">
        <v>24</v>
      </c>
      <c r="N19" s="45" t="s">
        <v>25</v>
      </c>
      <c r="O19" s="45" t="s">
        <v>26</v>
      </c>
      <c r="P19" s="45" t="s">
        <v>27</v>
      </c>
      <c r="Q19" s="45" t="s">
        <v>28</v>
      </c>
    </row>
    <row r="20" spans="2:17" ht="16.5" thickBot="1">
      <c r="B20" s="45" t="s">
        <v>29</v>
      </c>
      <c r="C20" s="44" t="s">
        <v>30</v>
      </c>
      <c r="D20" s="44"/>
      <c r="E20" s="44"/>
      <c r="F20" s="44"/>
      <c r="G20" s="44"/>
      <c r="H20" s="44"/>
      <c r="I20" s="44"/>
      <c r="J20" s="46" t="s">
        <v>31</v>
      </c>
      <c r="K20" s="46">
        <v>1</v>
      </c>
      <c r="L20" s="46">
        <v>2</v>
      </c>
      <c r="M20" s="46">
        <v>3</v>
      </c>
      <c r="N20" s="45">
        <v>4</v>
      </c>
      <c r="O20" s="45">
        <v>5</v>
      </c>
      <c r="P20" s="45">
        <v>6</v>
      </c>
      <c r="Q20" s="45">
        <v>7</v>
      </c>
    </row>
    <row r="21" spans="2:17" ht="15.75" customHeight="1">
      <c r="B21" s="47" t="s">
        <v>32</v>
      </c>
      <c r="C21" s="48" t="s">
        <v>33</v>
      </c>
      <c r="D21" s="49"/>
      <c r="E21" s="49"/>
      <c r="F21" s="49"/>
      <c r="G21" s="49"/>
      <c r="H21" s="49"/>
      <c r="I21" s="50"/>
      <c r="J21" s="51" t="s">
        <v>34</v>
      </c>
      <c r="K21" s="52">
        <f>SUM(L21:M21)</f>
        <v>80</v>
      </c>
      <c r="L21" s="53">
        <f>SUM(L22,L26,L29)</f>
        <v>80</v>
      </c>
      <c r="M21" s="53">
        <f>SUM(M22,M26,M29)</f>
        <v>0</v>
      </c>
      <c r="N21" s="54"/>
      <c r="O21" s="55">
        <f>IF(SUM(L22,L26,L29)=0,0,ROUND((O22*L22+O26*L26+O29*L29)/SUM(L22,L26,L29),2))</f>
        <v>5.49</v>
      </c>
      <c r="P21" s="56"/>
      <c r="Q21" s="57"/>
    </row>
    <row r="22" spans="2:17" ht="15.75" customHeight="1">
      <c r="B22" s="47" t="s">
        <v>35</v>
      </c>
      <c r="C22" s="58" t="s">
        <v>36</v>
      </c>
      <c r="D22" s="59"/>
      <c r="E22" s="59"/>
      <c r="F22" s="59"/>
      <c r="G22" s="59"/>
      <c r="H22" s="59"/>
      <c r="I22" s="60"/>
      <c r="J22" s="61" t="s">
        <v>37</v>
      </c>
      <c r="K22" s="62">
        <f>SUM(L22:M22)</f>
        <v>54</v>
      </c>
      <c r="L22" s="63">
        <f>SUM(L23:L25)</f>
        <v>54</v>
      </c>
      <c r="M22" s="63">
        <f>SUM(M23:M25)</f>
        <v>0</v>
      </c>
      <c r="N22" s="64"/>
      <c r="O22" s="65">
        <f>IF(SUM(O23:O25)=0,0,ROUND(SUMPRODUCT(O23:O25,L23:L25)/SUM(L23:L25),2))</f>
        <v>6.78</v>
      </c>
      <c r="P22" s="66"/>
      <c r="Q22" s="67"/>
    </row>
    <row r="23" spans="2:17" ht="16.5" customHeight="1" thickBot="1">
      <c r="B23" s="47" t="s">
        <v>38</v>
      </c>
      <c r="C23" s="68" t="s">
        <v>39</v>
      </c>
      <c r="D23" s="69"/>
      <c r="E23" s="69"/>
      <c r="F23" s="69"/>
      <c r="G23" s="69"/>
      <c r="H23" s="69"/>
      <c r="I23" s="70"/>
      <c r="J23" s="71" t="s">
        <v>40</v>
      </c>
      <c r="K23" s="62">
        <f t="shared" ref="K23:K61" si="0">SUM(L23:M23)</f>
        <v>34</v>
      </c>
      <c r="L23" s="72">
        <v>34</v>
      </c>
      <c r="M23" s="72">
        <v>0</v>
      </c>
      <c r="N23" s="73" t="s">
        <v>41</v>
      </c>
      <c r="O23" s="74">
        <v>7.0588235294117645</v>
      </c>
      <c r="P23" s="72"/>
      <c r="Q23" s="75"/>
    </row>
    <row r="24" spans="2:17" ht="15.75" customHeight="1">
      <c r="B24" s="47" t="s">
        <v>42</v>
      </c>
      <c r="C24" s="48" t="s">
        <v>43</v>
      </c>
      <c r="D24" s="76"/>
      <c r="E24" s="76"/>
      <c r="F24" s="76"/>
      <c r="G24" s="76"/>
      <c r="H24" s="76"/>
      <c r="I24" s="77"/>
      <c r="J24" s="51" t="s">
        <v>44</v>
      </c>
      <c r="K24" s="62">
        <f t="shared" si="0"/>
        <v>0</v>
      </c>
      <c r="L24" s="72"/>
      <c r="M24" s="72"/>
      <c r="N24" s="73" t="s">
        <v>41</v>
      </c>
      <c r="O24" s="74"/>
      <c r="P24" s="72"/>
      <c r="Q24" s="75"/>
    </row>
    <row r="25" spans="2:17" ht="15.75" customHeight="1">
      <c r="B25" s="47" t="s">
        <v>45</v>
      </c>
      <c r="C25" s="58" t="s">
        <v>46</v>
      </c>
      <c r="D25" s="78"/>
      <c r="E25" s="78"/>
      <c r="F25" s="78"/>
      <c r="G25" s="78"/>
      <c r="H25" s="78"/>
      <c r="I25" s="79"/>
      <c r="J25" s="61" t="s">
        <v>47</v>
      </c>
      <c r="K25" s="62">
        <f t="shared" si="0"/>
        <v>20</v>
      </c>
      <c r="L25" s="72">
        <v>20</v>
      </c>
      <c r="M25" s="72">
        <v>0</v>
      </c>
      <c r="N25" s="80" t="s">
        <v>48</v>
      </c>
      <c r="O25" s="74">
        <v>6.3</v>
      </c>
      <c r="P25" s="72"/>
      <c r="Q25" s="75"/>
    </row>
    <row r="26" spans="2:17" ht="15.75" customHeight="1">
      <c r="B26" s="47" t="s">
        <v>49</v>
      </c>
      <c r="C26" s="58" t="s">
        <v>50</v>
      </c>
      <c r="D26" s="78"/>
      <c r="E26" s="78"/>
      <c r="F26" s="78"/>
      <c r="G26" s="78"/>
      <c r="H26" s="78"/>
      <c r="I26" s="79"/>
      <c r="J26" s="61" t="s">
        <v>51</v>
      </c>
      <c r="K26" s="62">
        <f t="shared" si="0"/>
        <v>0</v>
      </c>
      <c r="L26" s="63">
        <f>SUM(L27:L28)</f>
        <v>0</v>
      </c>
      <c r="M26" s="81">
        <f>SUM(M27:M28)</f>
        <v>0</v>
      </c>
      <c r="N26" s="82"/>
      <c r="O26" s="83">
        <f>IF(SUM(O27:O28)=0,0,ROUND(SUMPRODUCT(O27:O28,L27:L28)/SUM(L27:L28),2))</f>
        <v>0</v>
      </c>
      <c r="P26" s="84"/>
      <c r="Q26" s="85"/>
    </row>
    <row r="27" spans="2:17" ht="15.75" customHeight="1">
      <c r="B27" s="47" t="s">
        <v>52</v>
      </c>
      <c r="C27" s="58" t="s">
        <v>53</v>
      </c>
      <c r="D27" s="59"/>
      <c r="E27" s="59"/>
      <c r="F27" s="59"/>
      <c r="G27" s="59"/>
      <c r="H27" s="59"/>
      <c r="I27" s="60"/>
      <c r="J27" s="71" t="s">
        <v>54</v>
      </c>
      <c r="K27" s="62">
        <f t="shared" si="0"/>
        <v>0</v>
      </c>
      <c r="L27" s="72"/>
      <c r="M27" s="72"/>
      <c r="N27" s="86" t="s">
        <v>55</v>
      </c>
      <c r="O27" s="74"/>
      <c r="P27" s="72"/>
      <c r="Q27" s="75"/>
    </row>
    <row r="28" spans="2:17" ht="16.5" customHeight="1" thickBot="1">
      <c r="B28" s="47" t="s">
        <v>56</v>
      </c>
      <c r="C28" s="68" t="s">
        <v>57</v>
      </c>
      <c r="D28" s="69"/>
      <c r="E28" s="69"/>
      <c r="F28" s="69"/>
      <c r="G28" s="69"/>
      <c r="H28" s="69"/>
      <c r="I28" s="70"/>
      <c r="J28" s="71" t="s">
        <v>58</v>
      </c>
      <c r="K28" s="62">
        <f t="shared" si="0"/>
        <v>0</v>
      </c>
      <c r="L28" s="72"/>
      <c r="M28" s="72"/>
      <c r="N28" s="73" t="s">
        <v>41</v>
      </c>
      <c r="O28" s="74"/>
      <c r="P28" s="72"/>
      <c r="Q28" s="75"/>
    </row>
    <row r="29" spans="2:17" ht="15.75" customHeight="1">
      <c r="B29" s="47" t="s">
        <v>59</v>
      </c>
      <c r="C29" s="58" t="s">
        <v>60</v>
      </c>
      <c r="D29" s="59"/>
      <c r="E29" s="59"/>
      <c r="F29" s="59"/>
      <c r="G29" s="59"/>
      <c r="H29" s="59"/>
      <c r="I29" s="60"/>
      <c r="J29" s="61" t="s">
        <v>61</v>
      </c>
      <c r="K29" s="62">
        <f t="shared" si="0"/>
        <v>26</v>
      </c>
      <c r="L29" s="63">
        <f>SUM(L30:L31)</f>
        <v>26</v>
      </c>
      <c r="M29" s="63">
        <f>SUM(M30:M31)</f>
        <v>0</v>
      </c>
      <c r="N29" s="82"/>
      <c r="O29" s="83">
        <f>IF(SUM(O30:O31)=0,0,ROUND(SUMPRODUCT(O30:O31,L30:L31)/SUM(L30:L31),2))</f>
        <v>2.81</v>
      </c>
      <c r="P29" s="84"/>
      <c r="Q29" s="87"/>
    </row>
    <row r="30" spans="2:17" ht="15.75" customHeight="1">
      <c r="B30" s="47" t="s">
        <v>62</v>
      </c>
      <c r="C30" s="58" t="s">
        <v>53</v>
      </c>
      <c r="D30" s="59"/>
      <c r="E30" s="59"/>
      <c r="F30" s="59"/>
      <c r="G30" s="59"/>
      <c r="H30" s="59"/>
      <c r="I30" s="60"/>
      <c r="J30" s="71" t="s">
        <v>63</v>
      </c>
      <c r="K30" s="62">
        <f t="shared" si="0"/>
        <v>18</v>
      </c>
      <c r="L30" s="72">
        <v>18</v>
      </c>
      <c r="M30" s="72">
        <v>0</v>
      </c>
      <c r="N30" s="73" t="s">
        <v>55</v>
      </c>
      <c r="O30" s="74">
        <v>2.7777777777777777</v>
      </c>
      <c r="P30" s="72"/>
      <c r="Q30" s="75"/>
    </row>
    <row r="31" spans="2:17" ht="16.5" customHeight="1" thickBot="1">
      <c r="B31" s="47" t="s">
        <v>64</v>
      </c>
      <c r="C31" s="68" t="s">
        <v>57</v>
      </c>
      <c r="D31" s="69"/>
      <c r="E31" s="69"/>
      <c r="F31" s="69"/>
      <c r="G31" s="69"/>
      <c r="H31" s="69"/>
      <c r="I31" s="70"/>
      <c r="J31" s="71" t="s">
        <v>65</v>
      </c>
      <c r="K31" s="62">
        <f t="shared" si="0"/>
        <v>8</v>
      </c>
      <c r="L31" s="72">
        <v>8</v>
      </c>
      <c r="M31" s="72">
        <v>0</v>
      </c>
      <c r="N31" s="73" t="s">
        <v>41</v>
      </c>
      <c r="O31" s="74">
        <v>2.875</v>
      </c>
      <c r="P31" s="72"/>
      <c r="Q31" s="75"/>
    </row>
    <row r="32" spans="2:17">
      <c r="B32" s="47" t="s">
        <v>66</v>
      </c>
      <c r="C32" s="58" t="s">
        <v>67</v>
      </c>
      <c r="D32" s="59"/>
      <c r="E32" s="59"/>
      <c r="F32" s="59"/>
      <c r="G32" s="59"/>
      <c r="H32" s="59"/>
      <c r="I32" s="60"/>
      <c r="J32" s="61" t="s">
        <v>68</v>
      </c>
      <c r="K32" s="62">
        <f t="shared" si="0"/>
        <v>0</v>
      </c>
      <c r="L32" s="63">
        <f>SUM(L33:L34)</f>
        <v>0</v>
      </c>
      <c r="M32" s="63">
        <f>SUM(M33:M34)</f>
        <v>0</v>
      </c>
      <c r="N32" s="82"/>
      <c r="O32" s="83">
        <f>IF(SUM(O33:O34)=0,0,ROUND(SUMPRODUCT(O33:O34,L33:L34)/SUM(L33:L34),2))</f>
        <v>0</v>
      </c>
      <c r="P32" s="84"/>
      <c r="Q32" s="87"/>
    </row>
    <row r="33" spans="2:17" ht="15.75" customHeight="1">
      <c r="B33" s="47" t="s">
        <v>69</v>
      </c>
      <c r="C33" s="58" t="s">
        <v>70</v>
      </c>
      <c r="D33" s="59"/>
      <c r="E33" s="59"/>
      <c r="F33" s="59"/>
      <c r="G33" s="59"/>
      <c r="H33" s="59"/>
      <c r="I33" s="60"/>
      <c r="J33" s="71" t="s">
        <v>71</v>
      </c>
      <c r="K33" s="62">
        <f t="shared" si="0"/>
        <v>0</v>
      </c>
      <c r="L33" s="72"/>
      <c r="M33" s="72"/>
      <c r="N33" s="73" t="s">
        <v>72</v>
      </c>
      <c r="O33" s="74"/>
      <c r="P33" s="72"/>
      <c r="Q33" s="75"/>
    </row>
    <row r="34" spans="2:17" ht="16.5" customHeight="1" thickBot="1">
      <c r="B34" s="47" t="s">
        <v>73</v>
      </c>
      <c r="C34" s="68" t="s">
        <v>74</v>
      </c>
      <c r="D34" s="69"/>
      <c r="E34" s="69"/>
      <c r="F34" s="69"/>
      <c r="G34" s="69"/>
      <c r="H34" s="69"/>
      <c r="I34" s="70"/>
      <c r="J34" s="71" t="s">
        <v>75</v>
      </c>
      <c r="K34" s="62">
        <f t="shared" si="0"/>
        <v>0</v>
      </c>
      <c r="L34" s="72"/>
      <c r="M34" s="72"/>
      <c r="N34" s="73" t="s">
        <v>41</v>
      </c>
      <c r="O34" s="74"/>
      <c r="P34" s="72"/>
      <c r="Q34" s="75"/>
    </row>
    <row r="35" spans="2:17" ht="15.75" customHeight="1">
      <c r="B35" s="47" t="s">
        <v>76</v>
      </c>
      <c r="C35" s="58" t="s">
        <v>77</v>
      </c>
      <c r="D35" s="59"/>
      <c r="E35" s="59"/>
      <c r="F35" s="59"/>
      <c r="G35" s="59"/>
      <c r="H35" s="59"/>
      <c r="I35" s="60"/>
      <c r="J35" s="61" t="s">
        <v>78</v>
      </c>
      <c r="K35" s="62">
        <f t="shared" si="0"/>
        <v>74</v>
      </c>
      <c r="L35" s="63">
        <f>SUM(L36,L37,L40)</f>
        <v>74</v>
      </c>
      <c r="M35" s="63">
        <f>SUM(M36,M37,M40)</f>
        <v>0</v>
      </c>
      <c r="N35" s="82"/>
      <c r="O35" s="65">
        <f>IF(SUM(O36,O37,O40)=0,0,ROUND(SUMPRODUCT(O36*L36+O37*L37+O40*L40)/SUM(L36,L37,L40),2))</f>
        <v>1.74</v>
      </c>
      <c r="P35" s="84"/>
      <c r="Q35" s="87"/>
    </row>
    <row r="36" spans="2:17" ht="15.75" customHeight="1">
      <c r="B36" s="47" t="s">
        <v>79</v>
      </c>
      <c r="C36" s="58" t="s">
        <v>80</v>
      </c>
      <c r="D36" s="59"/>
      <c r="E36" s="59"/>
      <c r="F36" s="59"/>
      <c r="G36" s="59"/>
      <c r="H36" s="59"/>
      <c r="I36" s="60"/>
      <c r="J36" s="71" t="s">
        <v>81</v>
      </c>
      <c r="K36" s="62">
        <f t="shared" si="0"/>
        <v>8</v>
      </c>
      <c r="L36" s="72">
        <v>8</v>
      </c>
      <c r="M36" s="72">
        <v>0</v>
      </c>
      <c r="N36" s="73" t="s">
        <v>55</v>
      </c>
      <c r="O36" s="74">
        <v>1</v>
      </c>
      <c r="P36" s="72"/>
      <c r="Q36" s="75"/>
    </row>
    <row r="37" spans="2:17" ht="15.75" customHeight="1">
      <c r="B37" s="47" t="s">
        <v>82</v>
      </c>
      <c r="C37" s="58" t="s">
        <v>83</v>
      </c>
      <c r="D37" s="59"/>
      <c r="E37" s="59"/>
      <c r="F37" s="59"/>
      <c r="G37" s="59"/>
      <c r="H37" s="59"/>
      <c r="I37" s="60"/>
      <c r="J37" s="61" t="s">
        <v>84</v>
      </c>
      <c r="K37" s="62">
        <f t="shared" si="0"/>
        <v>0</v>
      </c>
      <c r="L37" s="63">
        <f>SUM(L38:L39)</f>
        <v>0</v>
      </c>
      <c r="M37" s="63">
        <f>SUM(M38:M39)</f>
        <v>0</v>
      </c>
      <c r="N37" s="82"/>
      <c r="O37" s="83">
        <f>IF(SUM(O38:O39)=0,0,ROUND(SUMPRODUCT(O38:O39,L38:L39)/SUM(L38:L39),2))</f>
        <v>0</v>
      </c>
      <c r="P37" s="84"/>
      <c r="Q37" s="87"/>
    </row>
    <row r="38" spans="2:17" ht="15.75" customHeight="1">
      <c r="B38" s="47" t="s">
        <v>85</v>
      </c>
      <c r="C38" s="58" t="s">
        <v>86</v>
      </c>
      <c r="D38" s="59"/>
      <c r="E38" s="59"/>
      <c r="F38" s="59"/>
      <c r="G38" s="59"/>
      <c r="H38" s="59"/>
      <c r="I38" s="60"/>
      <c r="J38" s="71" t="s">
        <v>87</v>
      </c>
      <c r="K38" s="62">
        <f t="shared" si="0"/>
        <v>0</v>
      </c>
      <c r="L38" s="72"/>
      <c r="M38" s="72"/>
      <c r="N38" s="73" t="s">
        <v>72</v>
      </c>
      <c r="O38" s="74"/>
      <c r="P38" s="72"/>
      <c r="Q38" s="75"/>
    </row>
    <row r="39" spans="2:17" ht="15.75" customHeight="1">
      <c r="B39" s="47" t="s">
        <v>88</v>
      </c>
      <c r="C39" s="58" t="s">
        <v>89</v>
      </c>
      <c r="D39" s="59"/>
      <c r="E39" s="59"/>
      <c r="F39" s="59"/>
      <c r="G39" s="59"/>
      <c r="H39" s="59"/>
      <c r="I39" s="60"/>
      <c r="J39" s="71" t="s">
        <v>90</v>
      </c>
      <c r="K39" s="62">
        <f t="shared" si="0"/>
        <v>0</v>
      </c>
      <c r="L39" s="72"/>
      <c r="M39" s="72"/>
      <c r="N39" s="73" t="s">
        <v>55</v>
      </c>
      <c r="O39" s="74"/>
      <c r="P39" s="72"/>
      <c r="Q39" s="75"/>
    </row>
    <row r="40" spans="2:17" ht="15.75" customHeight="1">
      <c r="B40" s="47" t="s">
        <v>91</v>
      </c>
      <c r="C40" s="58" t="s">
        <v>92</v>
      </c>
      <c r="D40" s="59"/>
      <c r="E40" s="59"/>
      <c r="F40" s="59"/>
      <c r="G40" s="59"/>
      <c r="H40" s="59"/>
      <c r="I40" s="60"/>
      <c r="J40" s="61" t="s">
        <v>93</v>
      </c>
      <c r="K40" s="62">
        <f t="shared" si="0"/>
        <v>66</v>
      </c>
      <c r="L40" s="63">
        <f>SUM(L41:L42)</f>
        <v>66</v>
      </c>
      <c r="M40" s="63">
        <f>SUM(M41:M42)</f>
        <v>0</v>
      </c>
      <c r="N40" s="82"/>
      <c r="O40" s="83">
        <f>IF(SUM(O41:O42)=0,0,ROUND(SUMPRODUCT(O41:O42,L41:L42)/SUM(L41:L42),2))</f>
        <v>1.83</v>
      </c>
      <c r="P40" s="84"/>
      <c r="Q40" s="87"/>
    </row>
    <row r="41" spans="2:17" ht="15.75" customHeight="1">
      <c r="B41" s="47" t="s">
        <v>94</v>
      </c>
      <c r="C41" s="58" t="s">
        <v>86</v>
      </c>
      <c r="D41" s="59"/>
      <c r="E41" s="59"/>
      <c r="F41" s="59"/>
      <c r="G41" s="59"/>
      <c r="H41" s="59"/>
      <c r="I41" s="60"/>
      <c r="J41" s="71" t="s">
        <v>95</v>
      </c>
      <c r="K41" s="62">
        <f t="shared" si="0"/>
        <v>61</v>
      </c>
      <c r="L41" s="72">
        <v>61</v>
      </c>
      <c r="M41" s="72">
        <v>0</v>
      </c>
      <c r="N41" s="73" t="s">
        <v>72</v>
      </c>
      <c r="O41" s="74">
        <v>1.819672131147541</v>
      </c>
      <c r="P41" s="72"/>
      <c r="Q41" s="75"/>
    </row>
    <row r="42" spans="2:17" ht="16.5" customHeight="1" thickBot="1">
      <c r="B42" s="47" t="s">
        <v>96</v>
      </c>
      <c r="C42" s="88" t="s">
        <v>89</v>
      </c>
      <c r="D42" s="89"/>
      <c r="E42" s="89"/>
      <c r="F42" s="89"/>
      <c r="G42" s="89"/>
      <c r="H42" s="89"/>
      <c r="I42" s="90"/>
      <c r="J42" s="71" t="s">
        <v>97</v>
      </c>
      <c r="K42" s="62">
        <f t="shared" si="0"/>
        <v>5</v>
      </c>
      <c r="L42" s="72">
        <v>5</v>
      </c>
      <c r="M42" s="72">
        <v>0</v>
      </c>
      <c r="N42" s="73" t="s">
        <v>55</v>
      </c>
      <c r="O42" s="74">
        <v>2</v>
      </c>
      <c r="P42" s="72"/>
      <c r="Q42" s="75"/>
    </row>
    <row r="43" spans="2:17" ht="16.5" customHeight="1">
      <c r="B43" s="47" t="s">
        <v>98</v>
      </c>
      <c r="C43" s="91" t="s">
        <v>137</v>
      </c>
      <c r="D43" s="92"/>
      <c r="E43" s="92"/>
      <c r="F43" s="92"/>
      <c r="G43" s="92"/>
      <c r="H43" s="92"/>
      <c r="I43" s="93"/>
      <c r="J43" s="71" t="s">
        <v>99</v>
      </c>
      <c r="K43" s="62">
        <f t="shared" si="0"/>
        <v>759</v>
      </c>
      <c r="L43" s="63">
        <f>SUM(L44,L45,L46,L47)</f>
        <v>759</v>
      </c>
      <c r="M43" s="63">
        <f>SUM(M44,M45,M46,M47)</f>
        <v>0</v>
      </c>
      <c r="N43" s="82" t="s">
        <v>138</v>
      </c>
      <c r="O43" s="83">
        <f>IF(SUM(O44:O47)=0,0,ROUND(SUMPRODUCT(O44:O47,L44:L47)/SUM(L44:L47),2))</f>
        <v>5.18</v>
      </c>
      <c r="P43" s="84" t="s">
        <v>138</v>
      </c>
      <c r="Q43" s="87" t="s">
        <v>138</v>
      </c>
    </row>
    <row r="44" spans="2:17" ht="15.75" customHeight="1">
      <c r="B44" s="94" t="s">
        <v>139</v>
      </c>
      <c r="C44" s="58" t="s">
        <v>140</v>
      </c>
      <c r="D44" s="59"/>
      <c r="E44" s="59"/>
      <c r="F44" s="59"/>
      <c r="G44" s="59"/>
      <c r="H44" s="59"/>
      <c r="I44" s="60"/>
      <c r="J44" s="95" t="s">
        <v>102</v>
      </c>
      <c r="K44" s="62">
        <f t="shared" si="0"/>
        <v>448</v>
      </c>
      <c r="L44" s="72">
        <v>448</v>
      </c>
      <c r="M44" s="72">
        <v>0</v>
      </c>
      <c r="N44" s="73" t="s">
        <v>48</v>
      </c>
      <c r="O44" s="74">
        <v>6.7053571428571432</v>
      </c>
      <c r="P44" s="72"/>
      <c r="Q44" s="75"/>
    </row>
    <row r="45" spans="2:17" ht="15.75" customHeight="1">
      <c r="B45" s="94" t="s">
        <v>141</v>
      </c>
      <c r="C45" s="58" t="s">
        <v>142</v>
      </c>
      <c r="D45" s="59"/>
      <c r="E45" s="59"/>
      <c r="F45" s="59"/>
      <c r="G45" s="59"/>
      <c r="H45" s="59"/>
      <c r="I45" s="60"/>
      <c r="J45" s="95" t="s">
        <v>105</v>
      </c>
      <c r="K45" s="62">
        <f t="shared" si="0"/>
        <v>0</v>
      </c>
      <c r="L45" s="72"/>
      <c r="M45" s="72"/>
      <c r="N45" s="73" t="s">
        <v>48</v>
      </c>
      <c r="O45" s="74"/>
      <c r="P45" s="72"/>
      <c r="Q45" s="75"/>
    </row>
    <row r="46" spans="2:17" ht="28.5" customHeight="1">
      <c r="B46" s="94" t="s">
        <v>143</v>
      </c>
      <c r="C46" s="58" t="s">
        <v>144</v>
      </c>
      <c r="D46" s="59"/>
      <c r="E46" s="59"/>
      <c r="F46" s="59"/>
      <c r="G46" s="59"/>
      <c r="H46" s="59"/>
      <c r="I46" s="60"/>
      <c r="J46" s="95" t="s">
        <v>109</v>
      </c>
      <c r="K46" s="62">
        <f t="shared" si="0"/>
        <v>43</v>
      </c>
      <c r="L46" s="72">
        <v>43</v>
      </c>
      <c r="M46" s="72">
        <v>0</v>
      </c>
      <c r="N46" s="73" t="s">
        <v>145</v>
      </c>
      <c r="O46" s="74">
        <v>3.2093023255813953</v>
      </c>
      <c r="P46" s="72"/>
      <c r="Q46" s="75"/>
    </row>
    <row r="47" spans="2:17" ht="29.25" customHeight="1" thickBot="1">
      <c r="B47" s="94" t="s">
        <v>146</v>
      </c>
      <c r="C47" s="58" t="s">
        <v>147</v>
      </c>
      <c r="D47" s="59"/>
      <c r="E47" s="59"/>
      <c r="F47" s="59"/>
      <c r="G47" s="59"/>
      <c r="H47" s="59"/>
      <c r="I47" s="60"/>
      <c r="J47" s="95" t="s">
        <v>113</v>
      </c>
      <c r="K47" s="62">
        <f t="shared" si="0"/>
        <v>268</v>
      </c>
      <c r="L47" s="72">
        <v>268</v>
      </c>
      <c r="M47" s="72">
        <v>0</v>
      </c>
      <c r="N47" s="73" t="s">
        <v>145</v>
      </c>
      <c r="O47" s="74">
        <v>2.9477611940298507</v>
      </c>
      <c r="P47" s="72"/>
      <c r="Q47" s="75"/>
    </row>
    <row r="48" spans="2:17" ht="15.75" customHeight="1">
      <c r="B48" s="94" t="s">
        <v>100</v>
      </c>
      <c r="C48" s="91" t="s">
        <v>101</v>
      </c>
      <c r="D48" s="92"/>
      <c r="E48" s="92"/>
      <c r="F48" s="92"/>
      <c r="G48" s="92"/>
      <c r="H48" s="92"/>
      <c r="I48" s="93"/>
      <c r="J48" s="95" t="s">
        <v>116</v>
      </c>
      <c r="K48" s="62">
        <f t="shared" si="0"/>
        <v>108</v>
      </c>
      <c r="L48" s="63">
        <f>SUM(L49:L51,L52,L56,L57,L58)</f>
        <v>108</v>
      </c>
      <c r="M48" s="63">
        <f>SUM(M49:M51,M52,M56,M57,M58)</f>
        <v>0</v>
      </c>
      <c r="N48" s="82"/>
      <c r="O48" s="83">
        <f>IF(SUM(L49:L51,L52,L56,L57,L58)=0,0,ROUND((O49*L49+O50*L50+O51*L51+O52*L52+O56*L56+O57*L57+O58*L58)/SUM(L49:L51,L52,L56,L57,L58),2))</f>
        <v>2.71</v>
      </c>
      <c r="P48" s="84"/>
      <c r="Q48" s="87"/>
    </row>
    <row r="49" spans="2:17" ht="15.75" customHeight="1">
      <c r="B49" s="47" t="s">
        <v>103</v>
      </c>
      <c r="C49" s="58" t="s">
        <v>104</v>
      </c>
      <c r="D49" s="59"/>
      <c r="E49" s="59"/>
      <c r="F49" s="59"/>
      <c r="G49" s="59"/>
      <c r="H49" s="59"/>
      <c r="I49" s="60"/>
      <c r="J49" s="71" t="s">
        <v>119</v>
      </c>
      <c r="K49" s="62">
        <f t="shared" si="0"/>
        <v>101</v>
      </c>
      <c r="L49" s="72">
        <v>101</v>
      </c>
      <c r="M49" s="72">
        <v>0</v>
      </c>
      <c r="N49" s="73" t="s">
        <v>106</v>
      </c>
      <c r="O49" s="74">
        <v>2.108910891089109</v>
      </c>
      <c r="P49" s="72"/>
      <c r="Q49" s="75"/>
    </row>
    <row r="50" spans="2:17" ht="31.5" customHeight="1">
      <c r="B50" s="47" t="s">
        <v>107</v>
      </c>
      <c r="C50" s="58" t="s">
        <v>108</v>
      </c>
      <c r="D50" s="59"/>
      <c r="E50" s="59"/>
      <c r="F50" s="59"/>
      <c r="G50" s="59"/>
      <c r="H50" s="59"/>
      <c r="I50" s="60"/>
      <c r="J50" s="71" t="s">
        <v>123</v>
      </c>
      <c r="K50" s="62">
        <f t="shared" si="0"/>
        <v>0</v>
      </c>
      <c r="L50" s="72"/>
      <c r="M50" s="72"/>
      <c r="N50" s="73" t="s">
        <v>110</v>
      </c>
      <c r="O50" s="74"/>
      <c r="P50" s="72"/>
      <c r="Q50" s="75"/>
    </row>
    <row r="51" spans="2:17" ht="37.5" customHeight="1">
      <c r="B51" s="47" t="s">
        <v>111</v>
      </c>
      <c r="C51" s="58" t="s">
        <v>112</v>
      </c>
      <c r="D51" s="59"/>
      <c r="E51" s="59"/>
      <c r="F51" s="59"/>
      <c r="G51" s="59"/>
      <c r="H51" s="59"/>
      <c r="I51" s="60"/>
      <c r="J51" s="71" t="s">
        <v>126</v>
      </c>
      <c r="K51" s="62">
        <f t="shared" si="0"/>
        <v>0</v>
      </c>
      <c r="L51" s="72"/>
      <c r="M51" s="72"/>
      <c r="N51" s="73" t="s">
        <v>55</v>
      </c>
      <c r="O51" s="74"/>
      <c r="P51" s="72"/>
      <c r="Q51" s="75"/>
    </row>
    <row r="52" spans="2:17">
      <c r="B52" s="47" t="s">
        <v>114</v>
      </c>
      <c r="C52" s="58" t="s">
        <v>115</v>
      </c>
      <c r="D52" s="59"/>
      <c r="E52" s="59"/>
      <c r="F52" s="59"/>
      <c r="G52" s="59"/>
      <c r="H52" s="59"/>
      <c r="I52" s="60"/>
      <c r="J52" s="71" t="s">
        <v>128</v>
      </c>
      <c r="K52" s="62">
        <f t="shared" si="0"/>
        <v>7</v>
      </c>
      <c r="L52" s="63">
        <f>SUM(L53:L55)</f>
        <v>7</v>
      </c>
      <c r="M52" s="63">
        <f>SUM(M53:M55)</f>
        <v>0</v>
      </c>
      <c r="N52" s="82"/>
      <c r="O52" s="83">
        <f>IF(SUM(O53:O55)=0,0,ROUND(SUMPRODUCT(O53:O55,L53:L55)/SUM(L53:L55),2))</f>
        <v>11.43</v>
      </c>
      <c r="P52" s="84"/>
      <c r="Q52" s="87"/>
    </row>
    <row r="53" spans="2:17">
      <c r="B53" s="47" t="s">
        <v>117</v>
      </c>
      <c r="C53" s="58" t="s">
        <v>118</v>
      </c>
      <c r="D53" s="59"/>
      <c r="E53" s="59"/>
      <c r="F53" s="59"/>
      <c r="G53" s="59"/>
      <c r="H53" s="59"/>
      <c r="I53" s="60"/>
      <c r="J53" s="71" t="s">
        <v>148</v>
      </c>
      <c r="K53" s="62">
        <f t="shared" si="0"/>
        <v>0</v>
      </c>
      <c r="L53" s="72"/>
      <c r="M53" s="72"/>
      <c r="N53" s="73" t="s">
        <v>120</v>
      </c>
      <c r="O53" s="74"/>
      <c r="P53" s="72"/>
      <c r="Q53" s="75"/>
    </row>
    <row r="54" spans="2:17">
      <c r="B54" s="47" t="s">
        <v>121</v>
      </c>
      <c r="C54" s="58" t="s">
        <v>122</v>
      </c>
      <c r="D54" s="59"/>
      <c r="E54" s="59"/>
      <c r="F54" s="59"/>
      <c r="G54" s="59"/>
      <c r="H54" s="59"/>
      <c r="I54" s="60"/>
      <c r="J54" s="71" t="s">
        <v>149</v>
      </c>
      <c r="K54" s="62">
        <f t="shared" si="0"/>
        <v>7</v>
      </c>
      <c r="L54" s="72">
        <v>7</v>
      </c>
      <c r="M54" s="72">
        <v>0</v>
      </c>
      <c r="N54" s="73" t="s">
        <v>106</v>
      </c>
      <c r="O54" s="74">
        <v>11.428571428571429</v>
      </c>
      <c r="P54" s="72"/>
      <c r="Q54" s="75"/>
    </row>
    <row r="55" spans="2:17">
      <c r="B55" s="47" t="s">
        <v>150</v>
      </c>
      <c r="C55" s="58" t="s">
        <v>151</v>
      </c>
      <c r="D55" s="59"/>
      <c r="E55" s="59"/>
      <c r="F55" s="59"/>
      <c r="G55" s="59"/>
      <c r="H55" s="59"/>
      <c r="I55" s="60"/>
      <c r="J55" s="71" t="s">
        <v>152</v>
      </c>
      <c r="K55" s="62">
        <f t="shared" si="0"/>
        <v>0</v>
      </c>
      <c r="L55" s="72"/>
      <c r="M55" s="72"/>
      <c r="N55" s="73" t="s">
        <v>110</v>
      </c>
      <c r="O55" s="74"/>
      <c r="P55" s="72"/>
      <c r="Q55" s="75"/>
    </row>
    <row r="56" spans="2:17" ht="27" customHeight="1">
      <c r="B56" s="96" t="s">
        <v>124</v>
      </c>
      <c r="C56" s="58" t="s">
        <v>125</v>
      </c>
      <c r="D56" s="59"/>
      <c r="E56" s="59"/>
      <c r="F56" s="59"/>
      <c r="G56" s="59"/>
      <c r="H56" s="59"/>
      <c r="I56" s="60"/>
      <c r="J56" s="95" t="s">
        <v>153</v>
      </c>
      <c r="K56" s="62">
        <f t="shared" si="0"/>
        <v>0</v>
      </c>
      <c r="L56" s="72"/>
      <c r="M56" s="72"/>
      <c r="N56" s="73" t="s">
        <v>106</v>
      </c>
      <c r="O56" s="74"/>
      <c r="P56" s="72"/>
      <c r="Q56" s="75"/>
    </row>
    <row r="57" spans="2:17" ht="30.75" customHeight="1">
      <c r="B57" s="96" t="s">
        <v>154</v>
      </c>
      <c r="C57" s="58" t="s">
        <v>155</v>
      </c>
      <c r="D57" s="59"/>
      <c r="E57" s="59"/>
      <c r="F57" s="59"/>
      <c r="G57" s="59"/>
      <c r="H57" s="59"/>
      <c r="I57" s="60"/>
      <c r="J57" s="95" t="s">
        <v>156</v>
      </c>
      <c r="K57" s="62">
        <f t="shared" si="0"/>
        <v>0</v>
      </c>
      <c r="L57" s="72"/>
      <c r="M57" s="72"/>
      <c r="N57" s="73" t="s">
        <v>106</v>
      </c>
      <c r="O57" s="74"/>
      <c r="P57" s="72"/>
      <c r="Q57" s="75"/>
    </row>
    <row r="58" spans="2:17" ht="30.75" customHeight="1">
      <c r="B58" s="96" t="s">
        <v>157</v>
      </c>
      <c r="C58" s="58" t="s">
        <v>158</v>
      </c>
      <c r="D58" s="59"/>
      <c r="E58" s="59"/>
      <c r="F58" s="59"/>
      <c r="G58" s="59"/>
      <c r="H58" s="59"/>
      <c r="I58" s="60"/>
      <c r="J58" s="95" t="s">
        <v>159</v>
      </c>
      <c r="K58" s="62">
        <f t="shared" si="0"/>
        <v>0</v>
      </c>
      <c r="L58" s="63">
        <f>SUM(L59:L60)</f>
        <v>0</v>
      </c>
      <c r="M58" s="63">
        <f>SUM(M59:M60)</f>
        <v>0</v>
      </c>
      <c r="N58" s="82"/>
      <c r="O58" s="83">
        <f>IF(SUM(O59:O60)=0,0,ROUND(SUMPRODUCT(O59:O60,L59:L60)/SUM(L59:L60),2))</f>
        <v>0</v>
      </c>
      <c r="P58" s="84"/>
      <c r="Q58" s="87"/>
    </row>
    <row r="59" spans="2:17">
      <c r="B59" s="96" t="s">
        <v>160</v>
      </c>
      <c r="C59" s="58" t="s">
        <v>161</v>
      </c>
      <c r="D59" s="59"/>
      <c r="E59" s="59"/>
      <c r="F59" s="59"/>
      <c r="G59" s="59"/>
      <c r="H59" s="59"/>
      <c r="I59" s="60"/>
      <c r="J59" s="95" t="s">
        <v>162</v>
      </c>
      <c r="K59" s="62">
        <f t="shared" si="0"/>
        <v>0</v>
      </c>
      <c r="L59" s="72"/>
      <c r="M59" s="72"/>
      <c r="N59" s="73" t="s">
        <v>55</v>
      </c>
      <c r="O59" s="74"/>
      <c r="P59" s="72"/>
      <c r="Q59" s="75"/>
    </row>
    <row r="60" spans="2:17" ht="16.5" thickBot="1">
      <c r="B60" s="96" t="s">
        <v>163</v>
      </c>
      <c r="C60" s="58" t="s">
        <v>164</v>
      </c>
      <c r="D60" s="59"/>
      <c r="E60" s="59"/>
      <c r="F60" s="59"/>
      <c r="G60" s="59"/>
      <c r="H60" s="59"/>
      <c r="I60" s="60"/>
      <c r="J60" s="95" t="s">
        <v>165</v>
      </c>
      <c r="K60" s="62">
        <f t="shared" si="0"/>
        <v>0</v>
      </c>
      <c r="L60" s="72"/>
      <c r="M60" s="72"/>
      <c r="N60" s="73" t="s">
        <v>48</v>
      </c>
      <c r="O60" s="74"/>
      <c r="P60" s="72"/>
      <c r="Q60" s="75"/>
    </row>
    <row r="61" spans="2:17" ht="16.5" thickBot="1">
      <c r="B61" s="97" t="s">
        <v>127</v>
      </c>
      <c r="C61" s="98"/>
      <c r="D61" s="98"/>
      <c r="E61" s="98"/>
      <c r="F61" s="98"/>
      <c r="G61" s="98"/>
      <c r="H61" s="98"/>
      <c r="I61" s="98"/>
      <c r="J61" s="71" t="s">
        <v>166</v>
      </c>
      <c r="K61" s="62">
        <f t="shared" si="0"/>
        <v>1021</v>
      </c>
      <c r="L61" s="99">
        <f>SUM(L21,L32,L35,L43,L48)</f>
        <v>1021</v>
      </c>
      <c r="M61" s="99">
        <f>SUM(M21,M32,M35,M43,M48)</f>
        <v>0</v>
      </c>
      <c r="N61" s="100"/>
      <c r="O61" s="101">
        <f>IF(SUM(L21,L32,L35,L43,L48)=0,0,ROUND((O21*L21+O32*L32+O35*L35+O43*L43+O48*L48)/SUM(L21,L32,L35,L43,L48),2))</f>
        <v>4.6900000000000004</v>
      </c>
      <c r="P61" s="99">
        <f>SUM(P23:P25,P27:P28,P30:P31,P33:P34,P36,P38:P39,P41:P43,P49:P51,P53:P56)</f>
        <v>0</v>
      </c>
      <c r="Q61" s="102">
        <f>IF(L61=0,0,P61/L61)</f>
        <v>0</v>
      </c>
    </row>
    <row r="62" spans="2:17">
      <c r="B62" s="103"/>
      <c r="C62" s="104" t="s">
        <v>129</v>
      </c>
      <c r="D62" s="105"/>
      <c r="E62" s="105"/>
      <c r="F62" s="105"/>
      <c r="G62" s="105"/>
      <c r="H62" s="105"/>
      <c r="I62" s="105"/>
      <c r="J62" s="105"/>
      <c r="K62" s="106"/>
      <c r="L62" s="103"/>
      <c r="M62" s="103"/>
      <c r="N62" s="107"/>
      <c r="O62" s="103"/>
      <c r="P62" s="103"/>
      <c r="Q62" s="103"/>
    </row>
    <row r="63" spans="2:17">
      <c r="B63" s="103"/>
      <c r="C63" s="108" t="s">
        <v>130</v>
      </c>
      <c r="D63" s="108"/>
      <c r="E63" s="108"/>
      <c r="F63" s="108"/>
      <c r="G63" s="108"/>
      <c r="H63" s="108"/>
      <c r="I63" s="108"/>
      <c r="J63" s="108"/>
      <c r="K63" s="109"/>
      <c r="L63" s="109"/>
      <c r="M63" s="109"/>
      <c r="N63" s="109"/>
      <c r="O63" s="109"/>
      <c r="P63" s="109"/>
      <c r="Q63" s="109"/>
    </row>
    <row r="64" spans="2:17">
      <c r="B64" s="103"/>
      <c r="C64" s="110" t="s">
        <v>131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09"/>
      <c r="O64" s="109"/>
      <c r="P64" s="109"/>
      <c r="Q64" s="109"/>
    </row>
    <row r="65" spans="2:17">
      <c r="B65" s="111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>
      <c r="B66" s="37"/>
      <c r="C66" s="112"/>
      <c r="D66" s="7"/>
      <c r="E66" s="7"/>
      <c r="F66" s="7"/>
      <c r="G66" s="7"/>
      <c r="H66" s="7"/>
      <c r="I66" s="7"/>
      <c r="J66" s="7"/>
      <c r="K66" s="7"/>
      <c r="L66" s="113"/>
      <c r="M66" s="113"/>
      <c r="N66" s="7"/>
      <c r="O66" s="113"/>
      <c r="P66" s="113"/>
      <c r="Q66" s="113"/>
    </row>
    <row r="67" spans="2:17" ht="18.75">
      <c r="B67" s="114"/>
      <c r="C67" s="115" t="s">
        <v>132</v>
      </c>
      <c r="D67" s="116"/>
      <c r="E67" s="114"/>
      <c r="F67" s="117"/>
      <c r="G67" s="117"/>
      <c r="H67" s="113"/>
      <c r="I67" s="113"/>
      <c r="J67" s="113"/>
      <c r="K67" s="118"/>
      <c r="L67" s="119"/>
      <c r="M67" s="119"/>
      <c r="N67" s="119"/>
      <c r="O67" s="119"/>
      <c r="P67" s="119"/>
      <c r="Q67" s="120"/>
    </row>
    <row r="68" spans="2:17" ht="18.75">
      <c r="B68" s="121"/>
      <c r="C68" s="122"/>
      <c r="D68" s="123"/>
      <c r="E68" s="124"/>
      <c r="F68" s="125" t="s">
        <v>133</v>
      </c>
      <c r="G68" s="125"/>
      <c r="H68" s="126"/>
      <c r="I68" s="127"/>
      <c r="J68" s="127"/>
      <c r="K68" s="118"/>
      <c r="L68" s="125" t="s">
        <v>134</v>
      </c>
      <c r="M68" s="125"/>
      <c r="N68" s="125"/>
      <c r="O68" s="125"/>
      <c r="P68" s="125"/>
      <c r="Q68" s="114"/>
    </row>
  </sheetData>
  <mergeCells count="63">
    <mergeCell ref="F68:G68"/>
    <mergeCell ref="L68:P68"/>
    <mergeCell ref="C49:I49"/>
    <mergeCell ref="C50:I50"/>
    <mergeCell ref="C51:I51"/>
    <mergeCell ref="C52:I52"/>
    <mergeCell ref="C53:I53"/>
    <mergeCell ref="C44:I44"/>
    <mergeCell ref="C45:I45"/>
    <mergeCell ref="C46:I46"/>
    <mergeCell ref="C47:I47"/>
    <mergeCell ref="C48:I48"/>
    <mergeCell ref="C37:I37"/>
    <mergeCell ref="C38:I38"/>
    <mergeCell ref="C39:I39"/>
    <mergeCell ref="C40:I40"/>
    <mergeCell ref="C41:I41"/>
    <mergeCell ref="C24:I24"/>
    <mergeCell ref="C25:I25"/>
    <mergeCell ref="C26:I26"/>
    <mergeCell ref="C27:I27"/>
    <mergeCell ref="C28:I28"/>
    <mergeCell ref="C19:I19"/>
    <mergeCell ref="C20:I20"/>
    <mergeCell ref="C21:I21"/>
    <mergeCell ref="C22:I22"/>
    <mergeCell ref="C23:I23"/>
    <mergeCell ref="B6:Q6"/>
    <mergeCell ref="B7:Q7"/>
    <mergeCell ref="J8:K8"/>
    <mergeCell ref="J9:K9"/>
    <mergeCell ref="E10:M10"/>
    <mergeCell ref="N10:P10"/>
    <mergeCell ref="E11:M11"/>
    <mergeCell ref="N11:P11"/>
    <mergeCell ref="G13:K13"/>
    <mergeCell ref="M13:P13"/>
    <mergeCell ref="G14:P14"/>
    <mergeCell ref="G15:P15"/>
    <mergeCell ref="E16:P16"/>
    <mergeCell ref="E17:P17"/>
    <mergeCell ref="C60:I60"/>
    <mergeCell ref="B61:I61"/>
    <mergeCell ref="C62:K62"/>
    <mergeCell ref="C64:M64"/>
    <mergeCell ref="F67:G67"/>
    <mergeCell ref="L67:P67"/>
    <mergeCell ref="C54:I54"/>
    <mergeCell ref="C55:I55"/>
    <mergeCell ref="C56:I56"/>
    <mergeCell ref="C57:I57"/>
    <mergeCell ref="C58:I58"/>
    <mergeCell ref="C59:I59"/>
    <mergeCell ref="C29:I29"/>
    <mergeCell ref="C30:I30"/>
    <mergeCell ref="C31:I31"/>
    <mergeCell ref="C32:I32"/>
    <mergeCell ref="C33:I33"/>
    <mergeCell ref="C34:I34"/>
    <mergeCell ref="C35:I35"/>
    <mergeCell ref="C36:I36"/>
    <mergeCell ref="C42:I42"/>
    <mergeCell ref="C43:I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AVinichenko</dc:creator>
  <cp:lastModifiedBy>AVinichenko</cp:lastModifiedBy>
  <dcterms:created xsi:type="dcterms:W3CDTF">2021-07-15T08:14:12Z</dcterms:created>
  <dcterms:modified xsi:type="dcterms:W3CDTF">2021-07-15T08:26:15Z</dcterms:modified>
</cp:coreProperties>
</file>